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כתב" sheetId="1" state="visible" r:id="rId3"/>
    <sheet name="נתונים" sheetId="2" state="visible" r:id="rId4"/>
    <sheet name="בדיקות" sheetId="3" state="visible" r:id="rId5"/>
    <sheet name="הערות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<sst xmlns="http://schemas.openxmlformats.org/spreadsheetml/2006/main" count="93" uniqueCount="69">
  <si>
    <t xml:space="preserve">עבודות עפר, דיפון וכלונסאות במרתף</t>
  </si>
  <si>
    <t xml:space="preserve">דוגמה סינתטית להמחשה: לא מפרויקט אמיתי ולא מכתב של לקוח. מספור הסעיפים להמחשה בלבד. כל כמות בטבלה מחושבת מהנוסחה שמופיעה בשורת הנוסחה. המידע כללי, לא נבדק הנדסית לפרויקט מסוים ואינו ייעוץ מקצועי; כל פרויקט דורש בדיקה הנדסית נפרדת.</t>
  </si>
  <si>
    <t xml:space="preserve">סעיף</t>
  </si>
  <si>
    <t xml:space="preserve">תיאור</t>
  </si>
  <si>
    <t xml:space="preserve">יח׳</t>
  </si>
  <si>
    <t xml:space="preserve">כמות</t>
  </si>
  <si>
    <t xml:space="preserve">מקור</t>
  </si>
  <si>
    <t xml:space="preserve">01.010</t>
  </si>
  <si>
    <t xml:space="preserve">חפירה כללית בתוך קו הדיפון עד רום -6.80, לרבות סילוק עודפי עפר</t>
  </si>
  <si>
    <t xml:space="preserve">מ״ק</t>
  </si>
  <si>
    <t xml:space="preserve">קו הדיפון ומפת מדידה</t>
  </si>
  <si>
    <t xml:space="preserve">23.010</t>
  </si>
  <si>
    <t xml:space="preserve">כלונסאות דיפון קדוחים ויצוקים באתר, קוטר 60 ס״מ, עומק 16 מ׳ (68 יח׳)</t>
  </si>
  <si>
    <t xml:space="preserve">מ״א</t>
  </si>
  <si>
    <t xml:space="preserve">תוכנית הדיפון</t>
  </si>
  <si>
    <t xml:space="preserve">02.030</t>
  </si>
  <si>
    <t xml:space="preserve">בטון בקורת ראש 80/60 ס״מ לאורך קו הדיפון</t>
  </si>
  <si>
    <t xml:space="preserve">23.020</t>
  </si>
  <si>
    <t xml:space="preserve">עוגני קרקע זמניים מדויסים, שתי שורות באורך 15 ו־14 מ׳, לרבות בדיקות</t>
  </si>
  <si>
    <t xml:space="preserve">חתכי הדיפון</t>
  </si>
  <si>
    <t xml:space="preserve">01.050</t>
  </si>
  <si>
    <t xml:space="preserve">מצע מהודק בעובי 20 ס״מ מתחת לרצפה שנשענת על הקרקע</t>
  </si>
  <si>
    <t xml:space="preserve">פרט רצפת המרתף</t>
  </si>
  <si>
    <t xml:space="preserve">02.010</t>
  </si>
  <si>
    <t xml:space="preserve">בטון רזה בעובי 5 ס״מ מתחת לרפסודה ולרצפה שעל הקרקע</t>
  </si>
  <si>
    <t xml:space="preserve">מ״ר</t>
  </si>
  <si>
    <t xml:space="preserve">פרט היסודות</t>
  </si>
  <si>
    <t xml:space="preserve">02.020</t>
  </si>
  <si>
    <t xml:space="preserve">ארגזים מתחת לרצפה התלויה, לפי הפרט</t>
  </si>
  <si>
    <t xml:space="preserve">01.020</t>
  </si>
  <si>
    <t xml:space="preserve">חציבה בסלע</t>
  </si>
  <si>
    <t xml:space="preserve">חסר</t>
  </si>
  <si>
    <t xml:space="preserve">דוח קרקע (חסר)</t>
  </si>
  <si>
    <t xml:space="preserve">נתונים לדוגמה (סינתטיים)</t>
  </si>
  <si>
    <t xml:space="preserve">#</t>
  </si>
  <si>
    <t xml:space="preserve">נתון</t>
  </si>
  <si>
    <t xml:space="preserve">ערך</t>
  </si>
  <si>
    <t xml:space="preserve">יחידה</t>
  </si>
  <si>
    <t xml:space="preserve">הערה</t>
  </si>
  <si>
    <t xml:space="preserve">שטח החפירה בתוך קו הדיפון</t>
  </si>
  <si>
    <t xml:space="preserve">רום קרקע טבעית</t>
  </si>
  <si>
    <t xml:space="preserve">מ׳</t>
  </si>
  <si>
    <t xml:space="preserve">רום תחתית החפירה</t>
  </si>
  <si>
    <t xml:space="preserve">היקף קו הדיפון</t>
  </si>
  <si>
    <t xml:space="preserve">פסיעת כלונסאות הדיפון</t>
  </si>
  <si>
    <t xml:space="preserve">עומק כלונס, בלי קורת הראש</t>
  </si>
  <si>
    <t xml:space="preserve">קוטר כלונס</t>
  </si>
  <si>
    <t xml:space="preserve">קורת ראש: רוחב</t>
  </si>
  <si>
    <t xml:space="preserve">קורת ראש: גובה</t>
  </si>
  <si>
    <t xml:space="preserve">פסיעת עוגנים, שורה א׳</t>
  </si>
  <si>
    <t xml:space="preserve">פסיעת עוגנים, שורה ב׳</t>
  </si>
  <si>
    <t xml:space="preserve">שטח תחתית המרתף: רצפה ורפסודה</t>
  </si>
  <si>
    <t xml:space="preserve">רפסודת הגרעין</t>
  </si>
  <si>
    <t xml:space="preserve">רצפה תלויה על ארגזים</t>
  </si>
  <si>
    <t xml:space="preserve">עובי מצע מהודק</t>
  </si>
  <si>
    <t xml:space="preserve">בדיקות לצד הכתב</t>
  </si>
  <si>
    <t xml:space="preserve">בדיקה</t>
  </si>
  <si>
    <t xml:space="preserve">תוצאה</t>
  </si>
  <si>
    <t xml:space="preserve">ספירת כלונסאות: היקף חלקי פסיעה</t>
  </si>
  <si>
    <t xml:space="preserve">מול הספירה בתוכנית</t>
  </si>
  <si>
    <t xml:space="preserve">נפח בטון תיאורטי בכלונסאות</t>
  </si>
  <si>
    <t xml:space="preserve">פעם אחת בכתב</t>
  </si>
  <si>
    <t xml:space="preserve">עוגנים, שורה א׳</t>
  </si>
  <si>
    <t xml:space="preserve">בדיקת סבירות מול תוכנית הדיפון</t>
  </si>
  <si>
    <t xml:space="preserve">עוגנים, שורה ב׳</t>
  </si>
  <si>
    <t xml:space="preserve">הכמויות בגיליון «כתב» מחושבות בנוסחאות מגיליון «נתונים». שינוי של נתון מעדכן את הכמות.</t>
  </si>
  <si>
    <t xml:space="preserve">שורה שמסומנת «חסר» אינה אפס: חסר בה נתון מקור, והיא נשארת חסרה עד שהנתון מגיע.</t>
  </si>
  <si>
    <t xml:space="preserve">המידע כללי, לא נבדק הנדסית לפרויקט מסוים ואינו ייעוץ מקצועי; כל פרויקט דורש בדיקה הנדסית נפרדת.</t>
  </si>
  <si>
    <t xml:space="preserve">יעקב אביטל, הנדסאי בניין וחשב כמויות · yaakovavital.co.il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</si>
</sst>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4304B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430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2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2" t="s">
        <v>7</v>
      </c>
      <c r="B4" s="2" t="s">
        <v>8</v>
      </c>
      <c r="C4" s="2" t="s">
        <v>9</v>
      </c>
      <c r="D4" s="4" t="n">
        <f aca="false">ROUND(נתונים!$C$3*(נתונים!$C$4-(נתונים!$C$5)),2)</f>
        <v>8060</v>
      </c>
      <c r="E4" s="2" t="s">
        <v>10</v>
      </c>
    </row>
    <row r="5" customFormat="false" ht="15" hidden="false" customHeight="false" outlineLevel="0" collapsed="false">
      <c r="A5" s="2" t="s">
        <v>11</v>
      </c>
      <c r="B5" s="2" t="s">
        <v>12</v>
      </c>
      <c r="C5" s="2" t="s">
        <v>13</v>
      </c>
      <c r="D5" s="4" t="n">
        <f aca="false">ROUNDUP(נתונים!$C$6/נתונים!$C$7,0)*נתונים!$C$8</f>
        <v>1088</v>
      </c>
      <c r="E5" s="2" t="s">
        <v>14</v>
      </c>
    </row>
    <row r="6" customFormat="false" ht="15" hidden="false" customHeight="false" outlineLevel="0" collapsed="false">
      <c r="A6" s="2" t="s">
        <v>15</v>
      </c>
      <c r="B6" s="2" t="s">
        <v>16</v>
      </c>
      <c r="C6" s="2" t="s">
        <v>9</v>
      </c>
      <c r="D6" s="4" t="n">
        <f aca="false">ROUND(נתונים!$C$6*נתונים!$C$10*נתונים!$C$11,2)</f>
        <v>68.16</v>
      </c>
      <c r="E6" s="2" t="s">
        <v>14</v>
      </c>
    </row>
    <row r="7" customFormat="false" ht="15" hidden="false" customHeight="false" outlineLevel="0" collapsed="false">
      <c r="A7" s="2" t="s">
        <v>17</v>
      </c>
      <c r="B7" s="2" t="s">
        <v>18</v>
      </c>
      <c r="C7" s="2" t="s">
        <v>4</v>
      </c>
      <c r="D7" s="5" t="n">
        <f aca="false">ROUNDUP(נתונים!$C$6/נתונים!$C$12,0)+ROUNDUP(נתונים!$C$6/נתונים!$C$13,0)</f>
        <v>84</v>
      </c>
      <c r="E7" s="2" t="s">
        <v>19</v>
      </c>
    </row>
    <row r="8" customFormat="false" ht="15" hidden="false" customHeight="false" outlineLevel="0" collapsed="false">
      <c r="A8" s="2" t="s">
        <v>20</v>
      </c>
      <c r="B8" s="2" t="s">
        <v>21</v>
      </c>
      <c r="C8" s="2" t="s">
        <v>9</v>
      </c>
      <c r="D8" s="4" t="n">
        <f aca="false">ROUND((נתונים!$C$14-נתונים!$C$15-נתונים!$C$16)*נתונים!$C$17,2)</f>
        <v>144</v>
      </c>
      <c r="E8" s="2" t="s">
        <v>22</v>
      </c>
    </row>
    <row r="9" customFormat="false" ht="15" hidden="false" customHeight="false" outlineLevel="0" collapsed="false">
      <c r="A9" s="2" t="s">
        <v>23</v>
      </c>
      <c r="B9" s="2" t="s">
        <v>24</v>
      </c>
      <c r="C9" s="2" t="s">
        <v>25</v>
      </c>
      <c r="D9" s="4" t="n">
        <f aca="false">ROUND(נתונים!$C$14-נתונים!$C$16,2)</f>
        <v>860</v>
      </c>
      <c r="E9" s="2" t="s">
        <v>26</v>
      </c>
    </row>
    <row r="10" customFormat="false" ht="15" hidden="false" customHeight="false" outlineLevel="0" collapsed="false">
      <c r="A10" s="2" t="s">
        <v>27</v>
      </c>
      <c r="B10" s="2" t="s">
        <v>28</v>
      </c>
      <c r="C10" s="2" t="s">
        <v>25</v>
      </c>
      <c r="D10" s="4" t="n">
        <f aca="false">ROUND(נתונים!$C$16,2)</f>
        <v>260</v>
      </c>
      <c r="E10" s="2" t="s">
        <v>22</v>
      </c>
    </row>
    <row r="11" customFormat="false" ht="15" hidden="false" customHeight="false" outlineLevel="0" collapsed="false">
      <c r="A11" s="2" t="s">
        <v>29</v>
      </c>
      <c r="B11" s="2" t="s">
        <v>30</v>
      </c>
      <c r="C11" s="2" t="s">
        <v>9</v>
      </c>
      <c r="D11" s="2" t="s">
        <v>31</v>
      </c>
      <c r="E11" s="2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" t="s">
        <v>33</v>
      </c>
      <c r="B1" s="2"/>
      <c r="C1" s="2"/>
      <c r="D1" s="2"/>
      <c r="E1" s="2"/>
    </row>
    <row r="2" customFormat="false" ht="15" hidden="false" customHeight="false" outlineLevel="0" collapsed="false">
      <c r="A2" s="6" t="s">
        <v>34</v>
      </c>
      <c r="B2" s="6" t="s">
        <v>35</v>
      </c>
      <c r="C2" s="6" t="s">
        <v>36</v>
      </c>
      <c r="D2" s="6" t="s">
        <v>37</v>
      </c>
      <c r="E2" s="6" t="s">
        <v>38</v>
      </c>
    </row>
    <row r="3" customFormat="false" ht="15" hidden="false" customHeight="false" outlineLevel="0" collapsed="false">
      <c r="A3" s="2" t="n">
        <v>1</v>
      </c>
      <c r="B3" s="2" t="s">
        <v>39</v>
      </c>
      <c r="C3" s="4" t="n">
        <v>1240</v>
      </c>
      <c r="D3" s="2" t="s">
        <v>25</v>
      </c>
      <c r="E3" s="2"/>
    </row>
    <row r="4" customFormat="false" ht="15" hidden="false" customHeight="false" outlineLevel="0" collapsed="false">
      <c r="A4" s="2" t="n">
        <v>2</v>
      </c>
      <c r="B4" s="2" t="s">
        <v>40</v>
      </c>
      <c r="C4" s="4" t="n">
        <v>-0.3</v>
      </c>
      <c r="D4" s="2" t="s">
        <v>41</v>
      </c>
      <c r="E4" s="2"/>
    </row>
    <row r="5" customFormat="false" ht="15" hidden="false" customHeight="false" outlineLevel="0" collapsed="false">
      <c r="A5" s="2" t="n">
        <v>3</v>
      </c>
      <c r="B5" s="2" t="s">
        <v>42</v>
      </c>
      <c r="C5" s="4" t="n">
        <v>-6.8</v>
      </c>
      <c r="D5" s="2" t="s">
        <v>41</v>
      </c>
      <c r="E5" s="2"/>
    </row>
    <row r="6" customFormat="false" ht="15" hidden="false" customHeight="false" outlineLevel="0" collapsed="false">
      <c r="A6" s="2" t="n">
        <v>4</v>
      </c>
      <c r="B6" s="2" t="s">
        <v>43</v>
      </c>
      <c r="C6" s="4" t="n">
        <v>142</v>
      </c>
      <c r="D6" s="2" t="s">
        <v>41</v>
      </c>
      <c r="E6" s="2"/>
    </row>
    <row r="7" customFormat="false" ht="15" hidden="false" customHeight="false" outlineLevel="0" collapsed="false">
      <c r="A7" s="2" t="n">
        <v>5</v>
      </c>
      <c r="B7" s="2" t="s">
        <v>44</v>
      </c>
      <c r="C7" s="4" t="n">
        <v>2.1</v>
      </c>
      <c r="D7" s="2" t="s">
        <v>41</v>
      </c>
      <c r="E7" s="2"/>
    </row>
    <row r="8" customFormat="false" ht="15" hidden="false" customHeight="false" outlineLevel="0" collapsed="false">
      <c r="A8" s="2" t="n">
        <v>6</v>
      </c>
      <c r="B8" s="2" t="s">
        <v>45</v>
      </c>
      <c r="C8" s="4" t="n">
        <v>16</v>
      </c>
      <c r="D8" s="2" t="s">
        <v>41</v>
      </c>
      <c r="E8" s="2"/>
    </row>
    <row r="9" customFormat="false" ht="15" hidden="false" customHeight="false" outlineLevel="0" collapsed="false">
      <c r="A9" s="2" t="n">
        <v>7</v>
      </c>
      <c r="B9" s="2" t="s">
        <v>46</v>
      </c>
      <c r="C9" s="4" t="n">
        <v>0.6</v>
      </c>
      <c r="D9" s="2" t="s">
        <v>41</v>
      </c>
      <c r="E9" s="2"/>
    </row>
    <row r="10" customFormat="false" ht="15" hidden="false" customHeight="false" outlineLevel="0" collapsed="false">
      <c r="A10" s="2" t="n">
        <v>8</v>
      </c>
      <c r="B10" s="2" t="s">
        <v>47</v>
      </c>
      <c r="C10" s="4" t="n">
        <v>0.8</v>
      </c>
      <c r="D10" s="2" t="s">
        <v>41</v>
      </c>
      <c r="E10" s="2"/>
    </row>
    <row r="11" customFormat="false" ht="15" hidden="false" customHeight="false" outlineLevel="0" collapsed="false">
      <c r="A11" s="2" t="n">
        <v>9</v>
      </c>
      <c r="B11" s="2" t="s">
        <v>48</v>
      </c>
      <c r="C11" s="4" t="n">
        <v>0.6</v>
      </c>
      <c r="D11" s="2" t="s">
        <v>41</v>
      </c>
      <c r="E11" s="2"/>
    </row>
    <row r="12" customFormat="false" ht="15" hidden="false" customHeight="false" outlineLevel="0" collapsed="false">
      <c r="A12" s="2" t="n">
        <v>10</v>
      </c>
      <c r="B12" s="2" t="s">
        <v>49</v>
      </c>
      <c r="C12" s="4" t="n">
        <v>3.4</v>
      </c>
      <c r="D12" s="2" t="s">
        <v>41</v>
      </c>
      <c r="E12" s="2"/>
    </row>
    <row r="13" customFormat="false" ht="15" hidden="false" customHeight="false" outlineLevel="0" collapsed="false">
      <c r="A13" s="2" t="n">
        <v>11</v>
      </c>
      <c r="B13" s="2" t="s">
        <v>50</v>
      </c>
      <c r="C13" s="4" t="n">
        <v>3.4</v>
      </c>
      <c r="D13" s="2" t="s">
        <v>41</v>
      </c>
      <c r="E13" s="2"/>
    </row>
    <row r="14" customFormat="false" ht="15" hidden="false" customHeight="false" outlineLevel="0" collapsed="false">
      <c r="A14" s="2" t="n">
        <v>12</v>
      </c>
      <c r="B14" s="2" t="s">
        <v>51</v>
      </c>
      <c r="C14" s="4" t="n">
        <v>1120</v>
      </c>
      <c r="D14" s="2" t="s">
        <v>25</v>
      </c>
      <c r="E14" s="2"/>
    </row>
    <row r="15" customFormat="false" ht="15" hidden="false" customHeight="false" outlineLevel="0" collapsed="false">
      <c r="A15" s="2" t="n">
        <v>13</v>
      </c>
      <c r="B15" s="2" t="s">
        <v>52</v>
      </c>
      <c r="C15" s="4" t="n">
        <v>140</v>
      </c>
      <c r="D15" s="2" t="s">
        <v>25</v>
      </c>
      <c r="E15" s="2"/>
    </row>
    <row r="16" customFormat="false" ht="15" hidden="false" customHeight="false" outlineLevel="0" collapsed="false">
      <c r="A16" s="2" t="n">
        <v>14</v>
      </c>
      <c r="B16" s="2" t="s">
        <v>53</v>
      </c>
      <c r="C16" s="4" t="n">
        <v>260</v>
      </c>
      <c r="D16" s="2" t="s">
        <v>25</v>
      </c>
      <c r="E16" s="2"/>
    </row>
    <row r="17" customFormat="false" ht="15" hidden="false" customHeight="false" outlineLevel="0" collapsed="false">
      <c r="A17" s="2" t="n">
        <v>15</v>
      </c>
      <c r="B17" s="2" t="s">
        <v>54</v>
      </c>
      <c r="C17" s="4" t="n">
        <v>0.2</v>
      </c>
      <c r="D17" s="2" t="s">
        <v>41</v>
      </c>
      <c r="E1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44"/>
  </cols>
  <sheetData>
    <row r="1" customFormat="false" ht="16.15" hidden="false" customHeight="false" outlineLevel="0" collapsed="false">
      <c r="A1" s="1" t="s">
        <v>55</v>
      </c>
      <c r="B1" s="2"/>
      <c r="C1" s="2"/>
    </row>
    <row r="2" customFormat="false" ht="15" hidden="false" customHeight="false" outlineLevel="0" collapsed="false">
      <c r="A2" s="6" t="s">
        <v>56</v>
      </c>
      <c r="B2" s="6" t="s">
        <v>57</v>
      </c>
      <c r="C2" s="6" t="s">
        <v>38</v>
      </c>
    </row>
    <row r="3" customFormat="false" ht="15" hidden="false" customHeight="false" outlineLevel="0" collapsed="false">
      <c r="A3" s="2" t="s">
        <v>58</v>
      </c>
      <c r="B3" s="2" t="n">
        <f aca="false">ROUNDUP(נתונים!$C$6/נתונים!$C$7,0)</f>
        <v>68</v>
      </c>
      <c r="C3" s="2" t="s">
        <v>59</v>
      </c>
    </row>
    <row r="4" customFormat="false" ht="15" hidden="false" customHeight="false" outlineLevel="0" collapsed="false">
      <c r="A4" s="2" t="s">
        <v>60</v>
      </c>
      <c r="B4" s="2" t="n">
        <f aca="false">ROUND(ROUNDUP(נתונים!$C$6/נתונים!$C$7,0)*נתונים!$C$8*PI()*(נתונים!$C$9/2)^2,2)</f>
        <v>307.62</v>
      </c>
      <c r="C4" s="2" t="s">
        <v>61</v>
      </c>
    </row>
    <row r="5" customFormat="false" ht="15" hidden="false" customHeight="false" outlineLevel="0" collapsed="false">
      <c r="A5" s="2" t="s">
        <v>62</v>
      </c>
      <c r="B5" s="2" t="n">
        <f aca="false">ROUNDUP(נתונים!$C$6/נתונים!$C$12,0)</f>
        <v>42</v>
      </c>
      <c r="C5" s="2" t="s">
        <v>63</v>
      </c>
    </row>
    <row r="6" customFormat="false" ht="15" hidden="false" customHeight="false" outlineLevel="0" collapsed="false">
      <c r="A6" s="2" t="s">
        <v>64</v>
      </c>
      <c r="B6" s="2" t="n">
        <f aca="false">ROUNDUP(נתונים!$C$6/נתונים!$C$13,0)</f>
        <v>42</v>
      </c>
      <c r="C6" s="2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4.15" hidden="false" customHeight="false" outlineLevel="0" collapsed="false">
      <c r="A1" s="2" t="s">
        <v>1</v>
      </c>
    </row>
    <row r="2" customFormat="false" ht="14.15" hidden="false" customHeight="false" outlineLevel="0" collapsed="false">
      <c r="A2" s="2" t="s">
        <v>65</v>
      </c>
    </row>
    <row r="3" customFormat="false" ht="14.15" hidden="false" customHeight="false" outlineLevel="0" collapsed="false">
      <c r="A3" s="2" t="s">
        <v>66</v>
      </c>
    </row>
    <row r="4" customFormat="false" ht="14.15" hidden="false" customHeight="false" outlineLevel="0" collapsed="false">
      <c r="A4" s="2" t="s">
        <v>67</v>
      </c>
    </row>
    <row r="5" customFormat="false" ht="14.15" hidden="false" customHeight="false" outlineLevel="0" collapsed="false">
      <c r="A5" s="2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2026-10-20T23:56:32Z</dcterms:created>
  <dc:creator>yaakovavital.co.il</dc:creator>
  <dc:description/>
  <dc:language>en-US</dc:language>
  <cp:lastModifiedBy>yaakovavital.co.il</cp:lastModifiedBy>
  <dcterms:modified xsi:type="dcterms:W3CDTF">2026-10-20T23:56:32Z</dcterms:modified>
  <cp:revision>0</cp:revision>
  <dc:subject/>
  <dc:title>עבודות עפר, דיפון וכלונסאות במרתף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